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<sst xmlns="http://schemas.openxmlformats.org/spreadsheetml/2006/main" count="121" uniqueCount="53">
  <si>
    <t>National Institute of Open Schooling</t>
  </si>
  <si>
    <t>Summary status of the Eight Assessment for  Basic Literacy Programme of Saakshar Bharat Programme</t>
  </si>
  <si>
    <t>Assessment</t>
  </si>
  <si>
    <t>Appeared</t>
  </si>
  <si>
    <t>Successful</t>
  </si>
  <si>
    <t>Female</t>
  </si>
  <si>
    <t>%</t>
  </si>
  <si>
    <t xml:space="preserve">Male </t>
  </si>
  <si>
    <t xml:space="preserve">Total </t>
  </si>
  <si>
    <t xml:space="preserve">Female </t>
  </si>
  <si>
    <t xml:space="preserve">Ph-1 20th Aug 2010  </t>
  </si>
  <si>
    <t>Ph-II 06th March 2011</t>
  </si>
  <si>
    <t>Ph-III 20th Aug 2011</t>
  </si>
  <si>
    <t xml:space="preserve">Ph-IV18th March 2012 </t>
  </si>
  <si>
    <t xml:space="preserve">Ph-V 26th Aug 2012 </t>
  </si>
  <si>
    <t>Ph-VI 17th Mar 2013</t>
  </si>
  <si>
    <t>Ph-VII 25th Aug 2013</t>
  </si>
  <si>
    <t>Ph-VIII 09th Mar 2014</t>
  </si>
  <si>
    <t>TOTAL</t>
  </si>
  <si>
    <t>Category wise learners appeared and certified in NIOS-NLMA Assessment for Basic Literacy</t>
  </si>
  <si>
    <t>Total</t>
  </si>
  <si>
    <t>Oth. Comm.</t>
  </si>
  <si>
    <t>SC</t>
  </si>
  <si>
    <t>ST</t>
  </si>
  <si>
    <t>Minority</t>
  </si>
  <si>
    <t>Ph-III 20th August 2011</t>
  </si>
  <si>
    <t xml:space="preserve">Ph-IV 18th March 2012 </t>
  </si>
  <si>
    <t xml:space="preserve">Ph-VI 17th Mar 2013 </t>
  </si>
  <si>
    <t xml:space="preserve">Ph-VII  25th Aug 2013 </t>
  </si>
  <si>
    <t>% Successful out  of total successful</t>
  </si>
  <si>
    <t>Age wise learners appeared and certified in NIOS-NLMA Assessment for Basic Literacy</t>
  </si>
  <si>
    <t>Total App.</t>
  </si>
  <si>
    <t>15-25</t>
  </si>
  <si>
    <t>26-35</t>
  </si>
  <si>
    <t>36-45</t>
  </si>
  <si>
    <t>Above 45</t>
  </si>
  <si>
    <t xml:space="preserve">Ph-1 (Pilot) 20th Aug 2010  </t>
  </si>
  <si>
    <t>Phase-II 06th March 2011</t>
  </si>
  <si>
    <t>Phase-III 20th Aug 2011</t>
  </si>
  <si>
    <t xml:space="preserve">Phase-IV18th March 2012 </t>
  </si>
  <si>
    <t xml:space="preserve">Phase-V        26th Aug 2012 </t>
  </si>
  <si>
    <t>Phase-VI       17th Mar 2013</t>
  </si>
  <si>
    <t>Phase-VII       25th Aug 2013</t>
  </si>
  <si>
    <t>Phase-VIII 09th Mar 2014</t>
  </si>
  <si>
    <t>Summary Statistics for Graph</t>
  </si>
  <si>
    <t>Gender</t>
  </si>
  <si>
    <t>App %</t>
  </si>
  <si>
    <t>Successful%</t>
  </si>
  <si>
    <t>Male</t>
  </si>
  <si>
    <t>Category</t>
  </si>
  <si>
    <t>Others</t>
  </si>
  <si>
    <t xml:space="preserve"> </t>
  </si>
  <si>
    <t>Age Range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</si>
</sst>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readingOrder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left" wrapText="1" readingOrder="1"/>
    </xf>
    <xf numFmtId="0" fontId="22" fillId="0" borderId="11" xfId="0" applyFont="1" applyBorder="1" applyAlignment="1">
      <alignment horizontal="center" wrapText="1" readingOrder="1"/>
    </xf>
    <xf numFmtId="0" fontId="22" fillId="0" borderId="12" xfId="0" applyFont="1" applyBorder="1" applyAlignment="1">
      <alignment horizontal="center" wrapText="1" readingOrder="1"/>
    </xf>
    <xf numFmtId="0" fontId="22" fillId="0" borderId="13" xfId="0" applyFont="1" applyBorder="1" applyAlignment="1">
      <alignment horizontal="center" wrapText="1" readingOrder="1"/>
    </xf>
    <xf numFmtId="0" fontId="22" fillId="0" borderId="14" xfId="0" applyFont="1" applyBorder="1" applyAlignment="1">
      <alignment horizontal="center" wrapText="1" readingOrder="1"/>
    </xf>
    <xf numFmtId="0" fontId="22" fillId="0" borderId="10" xfId="0" applyFont="1" applyBorder="1" applyAlignment="1">
      <alignment horizontal="center" wrapText="1" readingOrder="1"/>
    </xf>
    <xf numFmtId="0" fontId="22" fillId="0" borderId="11" xfId="0" applyFont="1" applyBorder="1" applyAlignment="1">
      <alignment horizontal="center" wrapText="1" readingOrder="1"/>
    </xf>
    <xf numFmtId="0" fontId="22" fillId="0" borderId="15" xfId="0" applyFont="1" applyBorder="1" applyAlignment="1">
      <alignment horizontal="center" wrapText="1" readingOrder="1"/>
    </xf>
    <xf numFmtId="0" fontId="23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left" wrapText="1" readingOrder="1"/>
    </xf>
    <xf numFmtId="0" fontId="24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2" fontId="22" fillId="0" borderId="15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4" fillId="0" borderId="16" xfId="0" applyFont="1" applyBorder="1" applyAlignment="1">
      <alignment horizontal="left" wrapText="1" readingOrder="1"/>
    </xf>
    <xf numFmtId="0" fontId="22" fillId="0" borderId="16" xfId="0" applyFont="1" applyBorder="1" applyAlignment="1">
      <alignment horizontal="center" wrapText="1"/>
    </xf>
    <xf numFmtId="2" fontId="22" fillId="0" borderId="16" xfId="0" applyNumberFormat="1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 readingOrder="1"/>
    </xf>
    <xf numFmtId="0" fontId="22" fillId="0" borderId="17" xfId="0" applyFont="1" applyBorder="1" applyAlignment="1">
      <alignment horizontal="center" wrapText="1"/>
    </xf>
    <xf numFmtId="2" fontId="22" fillId="0" borderId="18" xfId="0" applyNumberFormat="1" applyFont="1" applyBorder="1" applyAlignment="1">
      <alignment horizontal="center" wrapText="1"/>
    </xf>
    <xf numFmtId="0" fontId="24" fillId="0" borderId="15" xfId="0" applyFont="1" applyBorder="1" applyAlignment="1">
      <alignment horizontal="left" wrapText="1" readingOrder="1"/>
    </xf>
    <xf numFmtId="0" fontId="22" fillId="0" borderId="15" xfId="0" applyFont="1" applyBorder="1" applyAlignment="1">
      <alignment horizontal="center" wrapText="1"/>
    </xf>
    <xf numFmtId="0" fontId="22" fillId="0" borderId="19" xfId="0" applyFont="1" applyBorder="1" applyAlignment="1">
      <alignment horizontal="left" wrapText="1" readingOrder="1"/>
    </xf>
    <xf numFmtId="0" fontId="22" fillId="0" borderId="19" xfId="0" applyFont="1" applyBorder="1" applyAlignment="1">
      <alignment horizontal="center" wrapText="1" readingOrder="1"/>
    </xf>
    <xf numFmtId="2" fontId="22" fillId="0" borderId="19" xfId="0" applyNumberFormat="1" applyFont="1" applyBorder="1" applyAlignment="1">
      <alignment horizontal="center" wrapText="1" readingOrder="1"/>
    </xf>
    <xf numFmtId="0" fontId="45" fillId="0" borderId="19" xfId="0" applyFont="1" applyBorder="1" applyAlignment="1">
      <alignment horizontal="center" wrapText="1" readingOrder="1"/>
    </xf>
    <xf numFmtId="2" fontId="22" fillId="0" borderId="19" xfId="0" applyNumberFormat="1" applyFont="1" applyBorder="1" applyAlignment="1">
      <alignment horizontal="center" wrapText="1"/>
    </xf>
    <xf numFmtId="2" fontId="22" fillId="0" borderId="2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left" wrapText="1" readingOrder="1"/>
    </xf>
    <xf numFmtId="0" fontId="22" fillId="0" borderId="0" xfId="0" applyFont="1" applyBorder="1" applyAlignment="1">
      <alignment horizontal="center" wrapText="1" readingOrder="1"/>
    </xf>
    <xf numFmtId="2" fontId="22" fillId="0" borderId="0" xfId="0" applyNumberFormat="1" applyFont="1" applyBorder="1" applyAlignment="1">
      <alignment horizontal="center" wrapText="1" readingOrder="1"/>
    </xf>
    <xf numFmtId="0" fontId="45" fillId="0" borderId="0" xfId="0" applyFont="1" applyBorder="1" applyAlignment="1">
      <alignment horizontal="center" wrapText="1" readingOrder="1"/>
    </xf>
    <xf numFmtId="2" fontId="22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right"/>
    </xf>
    <xf numFmtId="2" fontId="24" fillId="0" borderId="15" xfId="0" applyNumberFormat="1" applyFont="1" applyBorder="1" applyAlignment="1">
      <alignment horizontal="right"/>
    </xf>
    <xf numFmtId="2" fontId="24" fillId="0" borderId="15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0" fontId="24" fillId="0" borderId="15" xfId="0" applyFont="1" applyBorder="1" applyAlignment="1">
      <alignment/>
    </xf>
    <xf numFmtId="0" fontId="27" fillId="0" borderId="15" xfId="0" applyFont="1" applyBorder="1" applyAlignment="1">
      <alignment horizontal="left" wrapText="1" readingOrder="1"/>
    </xf>
    <xf numFmtId="0" fontId="27" fillId="0" borderId="10" xfId="0" applyFont="1" applyBorder="1" applyAlignment="1">
      <alignment horizontal="left" wrapText="1" readingOrder="1"/>
    </xf>
    <xf numFmtId="0" fontId="24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horizontal="right"/>
    </xf>
    <xf numFmtId="2" fontId="22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2" fontId="22" fillId="0" borderId="15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right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/>
    </xf>
    <xf numFmtId="0" fontId="22" fillId="0" borderId="15" xfId="0" applyFont="1" applyBorder="1" applyAlignment="1" quotePrefix="1">
      <alignment horizontal="center" wrapText="1"/>
    </xf>
    <xf numFmtId="0" fontId="27" fillId="0" borderId="15" xfId="0" applyFont="1" applyBorder="1" applyAlignment="1" quotePrefix="1">
      <alignment horizontal="center" wrapText="1"/>
    </xf>
    <xf numFmtId="0" fontId="27" fillId="0" borderId="15" xfId="0" applyFont="1" applyBorder="1" applyAlignment="1">
      <alignment horizontal="center" wrapText="1"/>
    </xf>
    <xf numFmtId="0" fontId="28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 wrapText="1"/>
    </xf>
    <xf numFmtId="0" fontId="27" fillId="0" borderId="15" xfId="0" applyFont="1" applyBorder="1" applyAlignment="1">
      <alignment/>
    </xf>
    <xf numFmtId="2" fontId="27" fillId="0" borderId="15" xfId="0" applyNumberFormat="1" applyFont="1" applyBorder="1" applyAlignment="1">
      <alignment/>
    </xf>
    <xf numFmtId="0" fontId="22" fillId="0" borderId="15" xfId="0" applyFont="1" applyBorder="1" applyAlignment="1">
      <alignment horizontal="left" wrapText="1" readingOrder="1"/>
    </xf>
    <xf numFmtId="0" fontId="24" fillId="0" borderId="22" xfId="0" applyFont="1" applyFill="1" applyBorder="1" applyAlignment="1">
      <alignment horizontal="center" wrapText="1" readingOrder="1"/>
    </xf>
    <xf numFmtId="0" fontId="24" fillId="0" borderId="21" xfId="0" applyFont="1" applyFill="1" applyBorder="1" applyAlignment="1">
      <alignment horizontal="center" wrapText="1" readingOrder="1"/>
    </xf>
    <xf numFmtId="0" fontId="27" fillId="0" borderId="0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28" fillId="0" borderId="20" xfId="0" applyFont="1" applyBorder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63"/>
  <sheetViews>
    <sheetView tabSelected="1" zoomScalePageLayoutView="0" workbookViewId="0" topLeftCell="A41">
      <selection activeCell="I64" sqref="I64"/>
    </sheetView>
  </sheetViews>
  <sheetFormatPr defaultColWidth="9.140625" defaultRowHeight="15"/>
  <sheetData>
    <row r="2" ht="20.25">
      <c r="C2" s="1" t="s">
        <v>0</v>
      </c>
    </row>
    <row r="3" spans="1:18" ht="16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4"/>
    </row>
    <row r="4" spans="1:18" ht="26.25">
      <c r="A4" s="5" t="s">
        <v>2</v>
      </c>
      <c r="B4" s="6" t="s">
        <v>3</v>
      </c>
      <c r="C4" s="7"/>
      <c r="D4" s="7"/>
      <c r="E4" s="7"/>
      <c r="F4" s="8"/>
      <c r="G4" s="6" t="s">
        <v>4</v>
      </c>
      <c r="H4" s="7"/>
      <c r="I4" s="7"/>
      <c r="J4" s="7"/>
      <c r="K4" s="7"/>
      <c r="L4" s="9"/>
      <c r="M4" s="4"/>
      <c r="N4" s="4"/>
      <c r="O4" s="4"/>
      <c r="P4" s="4"/>
      <c r="Q4" s="4"/>
      <c r="R4" s="4"/>
    </row>
    <row r="5" spans="1:18" ht="18">
      <c r="A5" s="5"/>
      <c r="B5" s="10" t="s">
        <v>5</v>
      </c>
      <c r="C5" s="10" t="s">
        <v>6</v>
      </c>
      <c r="D5" s="10" t="s">
        <v>7</v>
      </c>
      <c r="E5" s="10" t="s">
        <v>6</v>
      </c>
      <c r="F5" s="10" t="s">
        <v>8</v>
      </c>
      <c r="G5" s="10" t="s">
        <v>9</v>
      </c>
      <c r="H5" s="10" t="s">
        <v>6</v>
      </c>
      <c r="I5" s="10" t="s">
        <v>7</v>
      </c>
      <c r="J5" s="10" t="s">
        <v>6</v>
      </c>
      <c r="K5" s="11" t="s">
        <v>8</v>
      </c>
      <c r="L5" s="12" t="s">
        <v>6</v>
      </c>
      <c r="M5" s="13"/>
      <c r="N5" s="13"/>
      <c r="O5" s="13"/>
      <c r="P5" s="13"/>
      <c r="Q5" s="13"/>
      <c r="R5" s="13"/>
    </row>
    <row r="6" spans="1:18" ht="24.75">
      <c r="A6" s="14" t="s">
        <v>10</v>
      </c>
      <c r="B6" s="10">
        <v>324317</v>
      </c>
      <c r="C6" s="10">
        <v>62.56</v>
      </c>
      <c r="D6" s="10">
        <v>194068</v>
      </c>
      <c r="E6" s="10">
        <v>37.44</v>
      </c>
      <c r="F6" s="10">
        <v>518385</v>
      </c>
      <c r="G6" s="10">
        <v>212303</v>
      </c>
      <c r="H6" s="10">
        <v>65.46</v>
      </c>
      <c r="I6" s="10">
        <v>122202</v>
      </c>
      <c r="J6" s="10">
        <v>62.97</v>
      </c>
      <c r="K6" s="11">
        <v>334505</v>
      </c>
      <c r="L6" s="12">
        <v>64.53</v>
      </c>
      <c r="M6" s="15"/>
      <c r="N6" s="13"/>
      <c r="O6" s="13"/>
      <c r="P6" s="16"/>
      <c r="Q6" s="13"/>
      <c r="R6" s="16"/>
    </row>
    <row r="7" spans="1:18" ht="36.75">
      <c r="A7" s="14" t="s">
        <v>11</v>
      </c>
      <c r="B7" s="10">
        <v>3568686</v>
      </c>
      <c r="C7" s="10">
        <v>81.88</v>
      </c>
      <c r="D7" s="10">
        <v>789924</v>
      </c>
      <c r="E7" s="10">
        <v>18.12</v>
      </c>
      <c r="F7" s="10">
        <v>4358610</v>
      </c>
      <c r="G7" s="10">
        <v>2517581</v>
      </c>
      <c r="H7" s="10">
        <v>70.55</v>
      </c>
      <c r="I7" s="10">
        <v>585284</v>
      </c>
      <c r="J7" s="10">
        <v>74.09</v>
      </c>
      <c r="K7" s="11">
        <v>3102865</v>
      </c>
      <c r="L7" s="12">
        <v>71.19</v>
      </c>
      <c r="M7" s="15"/>
      <c r="N7" s="13"/>
      <c r="O7" s="13"/>
      <c r="P7" s="16"/>
      <c r="Q7" s="13"/>
      <c r="R7" s="16"/>
    </row>
    <row r="8" spans="1:18" ht="24.75">
      <c r="A8" s="14" t="s">
        <v>12</v>
      </c>
      <c r="B8" s="10">
        <v>3020576</v>
      </c>
      <c r="C8" s="10">
        <v>65.55</v>
      </c>
      <c r="D8" s="10">
        <v>1587763</v>
      </c>
      <c r="E8" s="10">
        <v>34.45</v>
      </c>
      <c r="F8" s="10">
        <v>4608339</v>
      </c>
      <c r="G8" s="10">
        <v>2057992</v>
      </c>
      <c r="H8" s="10">
        <v>68.13</v>
      </c>
      <c r="I8" s="10">
        <v>1125147</v>
      </c>
      <c r="J8" s="10">
        <v>70.86</v>
      </c>
      <c r="K8" s="11">
        <v>3183139</v>
      </c>
      <c r="L8" s="12">
        <v>69.07</v>
      </c>
      <c r="M8" s="15"/>
      <c r="N8" s="13"/>
      <c r="O8" s="13"/>
      <c r="P8" s="16"/>
      <c r="Q8" s="13"/>
      <c r="R8" s="16"/>
    </row>
    <row r="9" spans="1:18" ht="36.75">
      <c r="A9" s="14" t="s">
        <v>13</v>
      </c>
      <c r="B9" s="17">
        <v>7629075</v>
      </c>
      <c r="C9" s="18">
        <f aca="true" t="shared" si="0" ref="C9:C14">+B9/F9*100</f>
        <v>71.31604907550387</v>
      </c>
      <c r="D9" s="17">
        <v>3068482</v>
      </c>
      <c r="E9" s="18">
        <f aca="true" t="shared" si="1" ref="E9:E14">+D9/F9*100</f>
        <v>28.683950924496127</v>
      </c>
      <c r="F9" s="10">
        <f>+B9+D9</f>
        <v>10697557</v>
      </c>
      <c r="G9" s="17">
        <v>5801030</v>
      </c>
      <c r="H9" s="18">
        <f aca="true" t="shared" si="2" ref="H9:H14">+G9/B9*100</f>
        <v>76.03844502773927</v>
      </c>
      <c r="I9" s="17">
        <v>2219921</v>
      </c>
      <c r="J9" s="18">
        <f aca="true" t="shared" si="3" ref="J9:J14">+I9/D9*100</f>
        <v>72.34590263198545</v>
      </c>
      <c r="K9" s="19">
        <f>+G9+I9</f>
        <v>8020951</v>
      </c>
      <c r="L9" s="20">
        <f aca="true" t="shared" si="4" ref="L9:L14">+K9/F9*100</f>
        <v>74.97927797907504</v>
      </c>
      <c r="M9" s="13"/>
      <c r="N9" s="13"/>
      <c r="O9" s="13"/>
      <c r="P9" s="21"/>
      <c r="Q9" s="13"/>
      <c r="R9" s="22"/>
    </row>
    <row r="10" spans="1:18" ht="24.75">
      <c r="A10" s="14" t="s">
        <v>14</v>
      </c>
      <c r="B10" s="17">
        <v>2678179</v>
      </c>
      <c r="C10" s="18">
        <f t="shared" si="0"/>
        <v>71.91474027436942</v>
      </c>
      <c r="D10" s="17">
        <v>1045924</v>
      </c>
      <c r="E10" s="18">
        <f t="shared" si="1"/>
        <v>28.085259725630575</v>
      </c>
      <c r="F10" s="10">
        <f>+B10+D10</f>
        <v>3724103</v>
      </c>
      <c r="G10" s="17">
        <v>1935470</v>
      </c>
      <c r="H10" s="18">
        <f t="shared" si="2"/>
        <v>72.26813443014825</v>
      </c>
      <c r="I10" s="17">
        <v>764145</v>
      </c>
      <c r="J10" s="18">
        <f t="shared" si="3"/>
        <v>73.059323621984</v>
      </c>
      <c r="K10" s="19">
        <f>+G10+I10</f>
        <v>2699615</v>
      </c>
      <c r="L10" s="20">
        <f t="shared" si="4"/>
        <v>72.49034196959644</v>
      </c>
      <c r="M10" s="23"/>
      <c r="N10" s="23"/>
      <c r="O10" s="23"/>
      <c r="P10" s="4"/>
      <c r="Q10" s="23"/>
      <c r="R10" s="24"/>
    </row>
    <row r="11" spans="1:18" ht="36.75">
      <c r="A11" s="25" t="s">
        <v>15</v>
      </c>
      <c r="B11" s="26">
        <v>3886570</v>
      </c>
      <c r="C11" s="27">
        <f t="shared" si="0"/>
        <v>72.14854554567563</v>
      </c>
      <c r="D11" s="26">
        <v>1500330</v>
      </c>
      <c r="E11" s="27">
        <f t="shared" si="1"/>
        <v>27.851454454324383</v>
      </c>
      <c r="F11" s="28">
        <f>+B11+D11</f>
        <v>5386900</v>
      </c>
      <c r="G11" s="26">
        <v>2836790</v>
      </c>
      <c r="H11" s="27">
        <f t="shared" si="2"/>
        <v>72.98955119810012</v>
      </c>
      <c r="I11" s="26">
        <v>1122309</v>
      </c>
      <c r="J11" s="27">
        <f t="shared" si="3"/>
        <v>74.80414308852052</v>
      </c>
      <c r="K11" s="29">
        <f>+G11+I11</f>
        <v>3959099</v>
      </c>
      <c r="L11" s="30">
        <f t="shared" si="4"/>
        <v>73.49494143199242</v>
      </c>
      <c r="M11" s="23"/>
      <c r="N11" s="23"/>
      <c r="O11" s="23"/>
      <c r="P11" s="4"/>
      <c r="Q11" s="23"/>
      <c r="R11" s="24"/>
    </row>
    <row r="12" spans="1:18" ht="36.75">
      <c r="A12" s="31" t="s">
        <v>16</v>
      </c>
      <c r="B12" s="32">
        <v>3268074</v>
      </c>
      <c r="C12" s="20">
        <f t="shared" si="0"/>
        <v>70.59476906334224</v>
      </c>
      <c r="D12" s="32">
        <v>1361269</v>
      </c>
      <c r="E12" s="20">
        <f t="shared" si="1"/>
        <v>29.405230936657752</v>
      </c>
      <c r="F12" s="12">
        <f>+B12+D12</f>
        <v>4629343</v>
      </c>
      <c r="G12" s="32">
        <v>2412333</v>
      </c>
      <c r="H12" s="20">
        <f t="shared" si="2"/>
        <v>73.81512780922341</v>
      </c>
      <c r="I12" s="32">
        <v>1023497</v>
      </c>
      <c r="J12" s="20">
        <f t="shared" si="3"/>
        <v>75.18697626993635</v>
      </c>
      <c r="K12" s="32">
        <f>+G12+I12</f>
        <v>3435830</v>
      </c>
      <c r="L12" s="20">
        <f t="shared" si="4"/>
        <v>74.21852301719703</v>
      </c>
      <c r="M12" s="23"/>
      <c r="N12" s="23"/>
      <c r="O12" s="23"/>
      <c r="P12" s="4"/>
      <c r="Q12" s="23"/>
      <c r="R12" s="24"/>
    </row>
    <row r="13" spans="1:18" ht="36.75">
      <c r="A13" s="31" t="s">
        <v>17</v>
      </c>
      <c r="B13" s="32">
        <v>3772853</v>
      </c>
      <c r="C13" s="20">
        <f t="shared" si="0"/>
        <v>71.38380041121547</v>
      </c>
      <c r="D13" s="32">
        <v>1512454</v>
      </c>
      <c r="E13" s="20">
        <f t="shared" si="1"/>
        <v>28.61619958878453</v>
      </c>
      <c r="F13" s="12">
        <f>+B13+D13</f>
        <v>5285307</v>
      </c>
      <c r="G13" s="32">
        <v>2771483</v>
      </c>
      <c r="H13" s="20">
        <f t="shared" si="2"/>
        <v>73.45854715251296</v>
      </c>
      <c r="I13" s="32">
        <v>1114101</v>
      </c>
      <c r="J13" s="20">
        <f t="shared" si="3"/>
        <v>73.6618105410148</v>
      </c>
      <c r="K13" s="32">
        <f>+G13+I13</f>
        <v>3885584</v>
      </c>
      <c r="L13" s="20">
        <f t="shared" si="4"/>
        <v>73.51671340945758</v>
      </c>
      <c r="M13" s="23"/>
      <c r="N13" s="23"/>
      <c r="O13" s="23"/>
      <c r="P13" s="4"/>
      <c r="Q13" s="23"/>
      <c r="R13" s="24"/>
    </row>
    <row r="14" spans="1:18" ht="15.75">
      <c r="A14" s="33" t="s">
        <v>18</v>
      </c>
      <c r="B14" s="34">
        <f>SUM(B6:B13)</f>
        <v>28148330</v>
      </c>
      <c r="C14" s="35">
        <f t="shared" si="0"/>
        <v>71.79131670892957</v>
      </c>
      <c r="D14" s="34">
        <f>SUM(D6:D13)</f>
        <v>11060214</v>
      </c>
      <c r="E14" s="35">
        <f t="shared" si="1"/>
        <v>28.208683291070436</v>
      </c>
      <c r="F14" s="36">
        <f>SUM(F6:F13)</f>
        <v>39208544</v>
      </c>
      <c r="G14" s="34">
        <f>SUM(G6:G13)</f>
        <v>20544982</v>
      </c>
      <c r="H14" s="37">
        <f t="shared" si="2"/>
        <v>72.98828029939965</v>
      </c>
      <c r="I14" s="34">
        <f>SUM(I6:I13)</f>
        <v>8076606</v>
      </c>
      <c r="J14" s="37">
        <f t="shared" si="3"/>
        <v>73.0239577642892</v>
      </c>
      <c r="K14" s="36">
        <f>SUM(K6:K13)</f>
        <v>28621588</v>
      </c>
      <c r="L14" s="38">
        <f t="shared" si="4"/>
        <v>72.99834444247662</v>
      </c>
      <c r="M14" s="24"/>
      <c r="O14" s="4"/>
      <c r="P14" s="4"/>
      <c r="Q14" s="4"/>
      <c r="R14" s="4"/>
    </row>
    <row r="15" spans="1:18" ht="15.75">
      <c r="A15" s="39"/>
      <c r="B15" s="40"/>
      <c r="C15" s="41"/>
      <c r="D15" s="40"/>
      <c r="E15" s="41"/>
      <c r="F15" s="42"/>
      <c r="G15" s="40"/>
      <c r="H15" s="43"/>
      <c r="I15" s="40"/>
      <c r="J15" s="43"/>
      <c r="K15" s="42"/>
      <c r="L15" s="43"/>
      <c r="M15" s="4"/>
      <c r="N15" s="4"/>
      <c r="O15" s="4"/>
      <c r="P15" s="4"/>
      <c r="Q15" s="4"/>
      <c r="R15" s="4"/>
    </row>
    <row r="16" spans="1:18" ht="15.75">
      <c r="A16" s="4"/>
      <c r="B16" s="44" t="s">
        <v>19</v>
      </c>
      <c r="C16" s="45"/>
      <c r="D16" s="45"/>
      <c r="E16" s="45"/>
      <c r="F16" s="45"/>
      <c r="G16" s="45"/>
      <c r="H16" s="45"/>
      <c r="I16" s="45"/>
      <c r="J16" s="45"/>
      <c r="K16" s="45"/>
      <c r="L16" s="4"/>
      <c r="M16" s="4"/>
      <c r="N16" s="4"/>
      <c r="O16" s="4"/>
      <c r="P16" s="4"/>
      <c r="Q16" s="4"/>
      <c r="R16" s="4"/>
    </row>
    <row r="17" spans="1:18" ht="15">
      <c r="A17" s="46"/>
      <c r="B17" s="46"/>
      <c r="C17" s="47" t="s">
        <v>3</v>
      </c>
      <c r="D17" s="47"/>
      <c r="E17" s="47"/>
      <c r="F17" s="47"/>
      <c r="G17" s="47"/>
      <c r="H17" s="47"/>
      <c r="I17" s="47"/>
      <c r="J17" s="47"/>
      <c r="K17" s="47" t="s">
        <v>4</v>
      </c>
      <c r="L17" s="48"/>
      <c r="M17" s="48"/>
      <c r="N17" s="48"/>
      <c r="O17" s="48"/>
      <c r="P17" s="48"/>
      <c r="Q17" s="48"/>
      <c r="R17" s="48"/>
    </row>
    <row r="18" spans="1:18" ht="24.75">
      <c r="A18" s="49" t="s">
        <v>2</v>
      </c>
      <c r="B18" s="49" t="s">
        <v>20</v>
      </c>
      <c r="C18" s="49" t="s">
        <v>21</v>
      </c>
      <c r="D18" s="49" t="s">
        <v>6</v>
      </c>
      <c r="E18" s="49" t="s">
        <v>22</v>
      </c>
      <c r="F18" s="49" t="s">
        <v>6</v>
      </c>
      <c r="G18" s="49" t="s">
        <v>23</v>
      </c>
      <c r="H18" s="49" t="s">
        <v>6</v>
      </c>
      <c r="I18" s="49" t="s">
        <v>24</v>
      </c>
      <c r="J18" s="49" t="s">
        <v>6</v>
      </c>
      <c r="K18" s="49" t="s">
        <v>21</v>
      </c>
      <c r="L18" s="49" t="s">
        <v>6</v>
      </c>
      <c r="M18" s="49" t="s">
        <v>22</v>
      </c>
      <c r="N18" s="49" t="s">
        <v>6</v>
      </c>
      <c r="O18" s="49" t="s">
        <v>23</v>
      </c>
      <c r="P18" s="49" t="s">
        <v>6</v>
      </c>
      <c r="Q18" s="49" t="s">
        <v>24</v>
      </c>
      <c r="R18" s="49" t="s">
        <v>6</v>
      </c>
    </row>
    <row r="19" spans="1:18" ht="23.25">
      <c r="A19" s="50" t="s">
        <v>10</v>
      </c>
      <c r="B19" s="51">
        <v>518385</v>
      </c>
      <c r="C19" s="52">
        <f aca="true" t="shared" si="5" ref="C19:C26">+B19-E19-G19-I19</f>
        <v>296805</v>
      </c>
      <c r="D19" s="53">
        <f aca="true" t="shared" si="6" ref="D19:D27">+C19/B19*100</f>
        <v>57.25570763042912</v>
      </c>
      <c r="E19" s="52">
        <v>140586</v>
      </c>
      <c r="F19" s="53">
        <f aca="true" t="shared" si="7" ref="F19:F27">+E19/B19*100</f>
        <v>27.119997685118204</v>
      </c>
      <c r="G19" s="52">
        <v>44582</v>
      </c>
      <c r="H19" s="53">
        <f aca="true" t="shared" si="8" ref="H19:H27">+G19/B19*100</f>
        <v>8.600171687066563</v>
      </c>
      <c r="I19" s="52">
        <v>36412</v>
      </c>
      <c r="J19" s="53">
        <f aca="true" t="shared" si="9" ref="J19:J27">+I19/B19*100</f>
        <v>7.0241229973861135</v>
      </c>
      <c r="K19" s="52">
        <f aca="true" t="shared" si="10" ref="K19:K26">+K6-M19-O19-Q19</f>
        <v>189913</v>
      </c>
      <c r="L19" s="54">
        <f aca="true" t="shared" si="11" ref="L19:L27">+K19/C19*100</f>
        <v>63.98578191068209</v>
      </c>
      <c r="M19" s="51">
        <v>93380</v>
      </c>
      <c r="N19" s="54">
        <f aca="true" t="shared" si="12" ref="N19:N27">+M19/E19*100</f>
        <v>66.42197658372811</v>
      </c>
      <c r="O19" s="51">
        <v>28086</v>
      </c>
      <c r="P19" s="54">
        <f aca="true" t="shared" si="13" ref="P19:P27">+O19/G19*100</f>
        <v>62.998519581894044</v>
      </c>
      <c r="Q19" s="55">
        <v>23126</v>
      </c>
      <c r="R19" s="56">
        <f aca="true" t="shared" si="14" ref="R19:R27">+Q19/I19*100</f>
        <v>63.512029001428104</v>
      </c>
    </row>
    <row r="20" spans="1:18" ht="34.5">
      <c r="A20" s="50" t="s">
        <v>11</v>
      </c>
      <c r="B20" s="51">
        <v>4358610</v>
      </c>
      <c r="C20" s="52">
        <f t="shared" si="5"/>
        <v>2633648</v>
      </c>
      <c r="D20" s="53">
        <f t="shared" si="6"/>
        <v>60.42403426780556</v>
      </c>
      <c r="E20" s="52">
        <v>1053117</v>
      </c>
      <c r="F20" s="53">
        <f t="shared" si="7"/>
        <v>24.16176258027215</v>
      </c>
      <c r="G20" s="52">
        <v>336577</v>
      </c>
      <c r="H20" s="53">
        <f t="shared" si="8"/>
        <v>7.722117831143414</v>
      </c>
      <c r="I20" s="52">
        <v>335268</v>
      </c>
      <c r="J20" s="53">
        <f t="shared" si="9"/>
        <v>7.692085320778872</v>
      </c>
      <c r="K20" s="52">
        <f t="shared" si="10"/>
        <v>1907003</v>
      </c>
      <c r="L20" s="54">
        <f t="shared" si="11"/>
        <v>72.40918300395496</v>
      </c>
      <c r="M20" s="51">
        <v>731194</v>
      </c>
      <c r="N20" s="54">
        <f t="shared" si="12"/>
        <v>69.43141170449248</v>
      </c>
      <c r="O20" s="51">
        <v>207097</v>
      </c>
      <c r="P20" s="54">
        <f t="shared" si="13"/>
        <v>61.530348181842484</v>
      </c>
      <c r="Q20" s="55">
        <v>257571</v>
      </c>
      <c r="R20" s="56">
        <f t="shared" si="14"/>
        <v>76.8254053473639</v>
      </c>
    </row>
    <row r="21" spans="1:18" ht="34.5">
      <c r="A21" s="50" t="s">
        <v>25</v>
      </c>
      <c r="B21" s="51">
        <v>4608339</v>
      </c>
      <c r="C21" s="52">
        <f t="shared" si="5"/>
        <v>2603136</v>
      </c>
      <c r="D21" s="53">
        <f t="shared" si="6"/>
        <v>56.48751100993221</v>
      </c>
      <c r="E21" s="52">
        <v>1077944</v>
      </c>
      <c r="F21" s="53">
        <f t="shared" si="7"/>
        <v>23.3911611103263</v>
      </c>
      <c r="G21" s="52">
        <v>671084</v>
      </c>
      <c r="H21" s="53">
        <f t="shared" si="8"/>
        <v>14.562383539926207</v>
      </c>
      <c r="I21" s="52">
        <v>256175</v>
      </c>
      <c r="J21" s="53">
        <f t="shared" si="9"/>
        <v>5.5589443398152785</v>
      </c>
      <c r="K21" s="52">
        <f t="shared" si="10"/>
        <v>1829462</v>
      </c>
      <c r="L21" s="54">
        <f t="shared" si="11"/>
        <v>70.27915560308797</v>
      </c>
      <c r="M21" s="51">
        <v>748063</v>
      </c>
      <c r="N21" s="54">
        <f t="shared" si="12"/>
        <v>69.39720430745938</v>
      </c>
      <c r="O21" s="51">
        <v>429941</v>
      </c>
      <c r="P21" s="54">
        <f t="shared" si="13"/>
        <v>64.06664441411209</v>
      </c>
      <c r="Q21" s="55">
        <v>175673</v>
      </c>
      <c r="R21" s="56">
        <f t="shared" si="14"/>
        <v>68.57538791841515</v>
      </c>
    </row>
    <row r="22" spans="1:18" ht="34.5">
      <c r="A22" s="50" t="s">
        <v>26</v>
      </c>
      <c r="B22" s="51">
        <v>10697557</v>
      </c>
      <c r="C22" s="52">
        <f t="shared" si="5"/>
        <v>5851715</v>
      </c>
      <c r="D22" s="53">
        <f t="shared" si="6"/>
        <v>54.701414537917394</v>
      </c>
      <c r="E22" s="52">
        <v>2272571</v>
      </c>
      <c r="F22" s="53">
        <f t="shared" si="7"/>
        <v>21.243831652404378</v>
      </c>
      <c r="G22" s="52">
        <v>1379192</v>
      </c>
      <c r="H22" s="53">
        <f t="shared" si="8"/>
        <v>12.892588466693844</v>
      </c>
      <c r="I22" s="57">
        <v>1194079</v>
      </c>
      <c r="J22" s="53">
        <f t="shared" si="9"/>
        <v>11.162165342984384</v>
      </c>
      <c r="K22" s="52">
        <f t="shared" si="10"/>
        <v>4512855</v>
      </c>
      <c r="L22" s="54">
        <f t="shared" si="11"/>
        <v>77.12021176697772</v>
      </c>
      <c r="M22" s="57">
        <v>1661363</v>
      </c>
      <c r="N22" s="54">
        <f t="shared" si="12"/>
        <v>73.10499869971059</v>
      </c>
      <c r="O22" s="51">
        <v>996621</v>
      </c>
      <c r="P22" s="54">
        <f t="shared" si="13"/>
        <v>72.2612225128916</v>
      </c>
      <c r="Q22" s="55">
        <v>850112</v>
      </c>
      <c r="R22" s="56">
        <f t="shared" si="14"/>
        <v>71.19394947905457</v>
      </c>
    </row>
    <row r="23" spans="1:18" ht="23.25">
      <c r="A23" s="58" t="s">
        <v>14</v>
      </c>
      <c r="B23" s="51">
        <v>3724103</v>
      </c>
      <c r="C23" s="52">
        <f t="shared" si="5"/>
        <v>1958598</v>
      </c>
      <c r="D23" s="53">
        <f t="shared" si="6"/>
        <v>52.59247663128544</v>
      </c>
      <c r="E23" s="52">
        <v>931111</v>
      </c>
      <c r="F23" s="53">
        <f t="shared" si="7"/>
        <v>25.002289141841672</v>
      </c>
      <c r="G23" s="52">
        <v>595084</v>
      </c>
      <c r="H23" s="53">
        <f t="shared" si="8"/>
        <v>15.979257286922516</v>
      </c>
      <c r="I23" s="52">
        <v>239310</v>
      </c>
      <c r="J23" s="53">
        <f t="shared" si="9"/>
        <v>6.425976939950371</v>
      </c>
      <c r="K23" s="52">
        <f t="shared" si="10"/>
        <v>1431185</v>
      </c>
      <c r="L23" s="54">
        <f t="shared" si="11"/>
        <v>73.07191164292009</v>
      </c>
      <c r="M23" s="51">
        <v>666445</v>
      </c>
      <c r="N23" s="54">
        <f t="shared" si="12"/>
        <v>71.57524720468344</v>
      </c>
      <c r="O23" s="51">
        <v>435502</v>
      </c>
      <c r="P23" s="54">
        <f t="shared" si="13"/>
        <v>73.18328168796337</v>
      </c>
      <c r="Q23" s="55">
        <v>166483</v>
      </c>
      <c r="R23" s="56">
        <f t="shared" si="14"/>
        <v>69.56792444945886</v>
      </c>
    </row>
    <row r="24" spans="1:18" ht="23.25">
      <c r="A24" s="58" t="s">
        <v>27</v>
      </c>
      <c r="B24" s="51">
        <f>+F11</f>
        <v>5386900</v>
      </c>
      <c r="C24" s="52">
        <f t="shared" si="5"/>
        <v>2711177</v>
      </c>
      <c r="D24" s="53">
        <f t="shared" si="6"/>
        <v>50.32907609200097</v>
      </c>
      <c r="E24" s="52">
        <v>1347584</v>
      </c>
      <c r="F24" s="53">
        <f t="shared" si="7"/>
        <v>25.015946091444057</v>
      </c>
      <c r="G24" s="52">
        <v>872683</v>
      </c>
      <c r="H24" s="53">
        <f t="shared" si="8"/>
        <v>16.20009653047207</v>
      </c>
      <c r="I24" s="52">
        <v>455456</v>
      </c>
      <c r="J24" s="53">
        <f t="shared" si="9"/>
        <v>8.454881286082905</v>
      </c>
      <c r="K24" s="52">
        <f t="shared" si="10"/>
        <v>2093443</v>
      </c>
      <c r="L24" s="54">
        <f t="shared" si="11"/>
        <v>77.21528325151769</v>
      </c>
      <c r="M24" s="51">
        <v>957156</v>
      </c>
      <c r="N24" s="54">
        <f t="shared" si="12"/>
        <v>71.02755746580547</v>
      </c>
      <c r="O24" s="51">
        <v>607828</v>
      </c>
      <c r="P24" s="54">
        <f t="shared" si="13"/>
        <v>69.6504916447324</v>
      </c>
      <c r="Q24" s="55">
        <v>300672</v>
      </c>
      <c r="R24" s="56">
        <f t="shared" si="14"/>
        <v>66.01559755497787</v>
      </c>
    </row>
    <row r="25" spans="1:18" ht="34.5">
      <c r="A25" s="58" t="s">
        <v>28</v>
      </c>
      <c r="B25" s="51">
        <f>+F12</f>
        <v>4629343</v>
      </c>
      <c r="C25" s="52">
        <f t="shared" si="5"/>
        <v>2496182</v>
      </c>
      <c r="D25" s="53">
        <f>+C25/B25*100</f>
        <v>53.92086954887551</v>
      </c>
      <c r="E25" s="52">
        <v>1172058</v>
      </c>
      <c r="F25" s="53">
        <f>+E25/B25*100</f>
        <v>25.318020289272148</v>
      </c>
      <c r="G25" s="52">
        <v>634832</v>
      </c>
      <c r="H25" s="53">
        <f>+G25/B25*100</f>
        <v>13.713220212889821</v>
      </c>
      <c r="I25" s="52">
        <v>326271</v>
      </c>
      <c r="J25" s="53">
        <f>+I25/B25*100</f>
        <v>7.04788994896252</v>
      </c>
      <c r="K25" s="52">
        <f t="shared" si="10"/>
        <v>1851578</v>
      </c>
      <c r="L25" s="54">
        <f>+K25/C25*100</f>
        <v>74.17640220144204</v>
      </c>
      <c r="M25" s="51">
        <v>865980</v>
      </c>
      <c r="N25" s="54">
        <f>+M25/E25*100</f>
        <v>73.88542205249227</v>
      </c>
      <c r="O25" s="51">
        <v>474543</v>
      </c>
      <c r="P25" s="54">
        <f>+O25/G25*100</f>
        <v>74.75095773369962</v>
      </c>
      <c r="Q25" s="55">
        <v>243729</v>
      </c>
      <c r="R25" s="56">
        <f>+Q25/I25*100</f>
        <v>74.7013985306693</v>
      </c>
    </row>
    <row r="26" spans="1:18" ht="34.5">
      <c r="A26" s="59" t="s">
        <v>17</v>
      </c>
      <c r="B26" s="60">
        <f>+F13</f>
        <v>5285307</v>
      </c>
      <c r="C26" s="52">
        <f t="shared" si="5"/>
        <v>2776040</v>
      </c>
      <c r="D26" s="53">
        <f>+C26/B26*100</f>
        <v>52.52372284145462</v>
      </c>
      <c r="E26" s="52">
        <v>1368575</v>
      </c>
      <c r="F26" s="53">
        <f>+E26/B26*100</f>
        <v>25.893954693644094</v>
      </c>
      <c r="G26" s="52">
        <v>651374</v>
      </c>
      <c r="H26" s="53">
        <f>+G26/B26*100</f>
        <v>12.324241524664508</v>
      </c>
      <c r="I26" s="52">
        <v>489318</v>
      </c>
      <c r="J26" s="53">
        <f>+I26/B26*100</f>
        <v>9.258080940236773</v>
      </c>
      <c r="K26" s="52">
        <f t="shared" si="10"/>
        <v>2119626</v>
      </c>
      <c r="L26" s="54">
        <f>+K26/C26*100</f>
        <v>76.35430325211452</v>
      </c>
      <c r="M26" s="51">
        <v>982065</v>
      </c>
      <c r="N26" s="54">
        <f>+M26/E26*100</f>
        <v>71.75821566227646</v>
      </c>
      <c r="O26" s="51">
        <v>453916</v>
      </c>
      <c r="P26" s="54">
        <f>+O26/G26*100</f>
        <v>69.68592544375429</v>
      </c>
      <c r="Q26" s="55">
        <v>329977</v>
      </c>
      <c r="R26" s="56">
        <f>+Q26/I26*100</f>
        <v>67.43610494606779</v>
      </c>
    </row>
    <row r="27" spans="1:18" ht="15">
      <c r="A27" s="51" t="s">
        <v>20</v>
      </c>
      <c r="B27" s="52">
        <f>SUM(B19:B26)</f>
        <v>39208544</v>
      </c>
      <c r="C27" s="52">
        <f>SUM(C19:C26)</f>
        <v>21327301</v>
      </c>
      <c r="D27" s="53">
        <f t="shared" si="6"/>
        <v>54.394524315924606</v>
      </c>
      <c r="E27" s="52">
        <f>SUM(E19:E26)</f>
        <v>9363546</v>
      </c>
      <c r="F27" s="53">
        <f t="shared" si="7"/>
        <v>23.88139177012031</v>
      </c>
      <c r="G27" s="52">
        <f>SUM(G19:G26)</f>
        <v>5185408</v>
      </c>
      <c r="H27" s="53">
        <f t="shared" si="8"/>
        <v>13.22519907905787</v>
      </c>
      <c r="I27" s="52">
        <f>SUM(I19:I26)</f>
        <v>3332289</v>
      </c>
      <c r="J27" s="53">
        <f t="shared" si="9"/>
        <v>8.498884834897211</v>
      </c>
      <c r="K27" s="52">
        <f>SUM(K19:K26)</f>
        <v>15935065</v>
      </c>
      <c r="L27" s="54">
        <f t="shared" si="11"/>
        <v>74.7167445144606</v>
      </c>
      <c r="M27" s="52">
        <f>SUM(M19:M26)</f>
        <v>6705646</v>
      </c>
      <c r="N27" s="54">
        <f t="shared" si="12"/>
        <v>71.61438625922274</v>
      </c>
      <c r="O27" s="52">
        <f>SUM(O19:O26)</f>
        <v>3633534</v>
      </c>
      <c r="P27" s="54">
        <f t="shared" si="13"/>
        <v>70.07228746513293</v>
      </c>
      <c r="Q27" s="52">
        <f>SUM(Q19:Q26)</f>
        <v>2347343</v>
      </c>
      <c r="R27" s="56">
        <f t="shared" si="14"/>
        <v>70.44235959125994</v>
      </c>
    </row>
    <row r="28" spans="1:18" ht="15">
      <c r="A28" s="46"/>
      <c r="B28" s="61"/>
      <c r="C28" s="61"/>
      <c r="D28" s="62"/>
      <c r="E28" s="61"/>
      <c r="F28" s="62"/>
      <c r="G28" s="61"/>
      <c r="H28" s="63"/>
      <c r="I28" s="63"/>
      <c r="J28" s="62" t="s">
        <v>29</v>
      </c>
      <c r="K28" s="62">
        <f>+K27/$K$14*100</f>
        <v>55.674985608764956</v>
      </c>
      <c r="L28" s="64"/>
      <c r="M28" s="62">
        <f>+M27/$K$14*100</f>
        <v>23.42863016545413</v>
      </c>
      <c r="N28" s="63"/>
      <c r="O28" s="62">
        <f>+O27/$K$14*100</f>
        <v>12.695081768349123</v>
      </c>
      <c r="P28" s="61"/>
      <c r="Q28" s="62">
        <f>+Q27/$K$14*100</f>
        <v>8.201302457431781</v>
      </c>
      <c r="R28" s="64"/>
    </row>
    <row r="29" spans="1:18" ht="15.75">
      <c r="A29" s="4"/>
      <c r="B29" s="4"/>
      <c r="C29" s="45"/>
      <c r="D29" s="45"/>
      <c r="E29" s="45"/>
      <c r="F29" s="45"/>
      <c r="G29" s="45"/>
      <c r="H29" s="45"/>
      <c r="I29" s="45"/>
      <c r="J29" s="45"/>
      <c r="K29" s="65"/>
      <c r="L29" s="4"/>
      <c r="M29" s="4"/>
      <c r="N29" s="4"/>
      <c r="O29" s="4"/>
      <c r="P29" s="4"/>
      <c r="Q29" s="4"/>
      <c r="R29" s="4"/>
    </row>
    <row r="30" spans="1:18" ht="15.75">
      <c r="A30" s="4"/>
      <c r="B30" s="44" t="s">
        <v>30</v>
      </c>
      <c r="C30" s="45"/>
      <c r="D30" s="45"/>
      <c r="E30" s="45"/>
      <c r="F30" s="45"/>
      <c r="G30" s="45"/>
      <c r="H30" s="45"/>
      <c r="I30" s="45"/>
      <c r="J30" s="45"/>
      <c r="K30" s="45"/>
      <c r="L30" s="4"/>
      <c r="M30" s="4"/>
      <c r="N30" s="4"/>
      <c r="O30" s="4"/>
      <c r="P30" s="4"/>
      <c r="Q30" s="4"/>
      <c r="R30" s="4"/>
    </row>
    <row r="31" spans="1:20" ht="15">
      <c r="A31" s="46"/>
      <c r="B31" s="46"/>
      <c r="C31" s="47" t="s">
        <v>3</v>
      </c>
      <c r="D31" s="47"/>
      <c r="E31" s="47"/>
      <c r="F31" s="47"/>
      <c r="G31" s="47"/>
      <c r="H31" s="47"/>
      <c r="I31" s="47"/>
      <c r="J31" s="47"/>
      <c r="K31" s="47" t="s">
        <v>4</v>
      </c>
      <c r="L31" s="66"/>
      <c r="M31" s="66"/>
      <c r="N31" s="66"/>
      <c r="O31" s="66"/>
      <c r="P31" s="66"/>
      <c r="Q31" s="66"/>
      <c r="R31" s="66"/>
      <c r="S31" s="67"/>
      <c r="T31" s="67"/>
    </row>
    <row r="32" spans="1:20" ht="26.25">
      <c r="A32" s="32" t="s">
        <v>2</v>
      </c>
      <c r="B32" s="32" t="s">
        <v>31</v>
      </c>
      <c r="C32" s="68" t="s">
        <v>32</v>
      </c>
      <c r="D32" s="32" t="s">
        <v>6</v>
      </c>
      <c r="E32" s="68" t="s">
        <v>33</v>
      </c>
      <c r="F32" s="32" t="s">
        <v>6</v>
      </c>
      <c r="G32" s="68" t="s">
        <v>34</v>
      </c>
      <c r="H32" s="32" t="s">
        <v>6</v>
      </c>
      <c r="I32" s="68" t="s">
        <v>35</v>
      </c>
      <c r="J32" s="32" t="s">
        <v>6</v>
      </c>
      <c r="K32" s="68" t="s">
        <v>32</v>
      </c>
      <c r="L32" s="32" t="s">
        <v>6</v>
      </c>
      <c r="M32" s="68" t="s">
        <v>33</v>
      </c>
      <c r="N32" s="32" t="s">
        <v>6</v>
      </c>
      <c r="O32" s="68" t="s">
        <v>34</v>
      </c>
      <c r="P32" s="32" t="s">
        <v>6</v>
      </c>
      <c r="Q32" s="69" t="s">
        <v>35</v>
      </c>
      <c r="R32" s="70" t="s">
        <v>6</v>
      </c>
      <c r="S32" s="49" t="s">
        <v>20</v>
      </c>
      <c r="T32" s="71" t="s">
        <v>6</v>
      </c>
    </row>
    <row r="33" spans="1:20" ht="51.75">
      <c r="A33" s="72" t="s">
        <v>36</v>
      </c>
      <c r="B33" s="46">
        <v>518385</v>
      </c>
      <c r="C33" s="61">
        <v>160889</v>
      </c>
      <c r="D33" s="62">
        <f aca="true" t="shared" si="15" ref="D33:D41">+C33/B33*100</f>
        <v>31.03658477772312</v>
      </c>
      <c r="E33" s="61">
        <v>228819</v>
      </c>
      <c r="F33" s="62">
        <f aca="true" t="shared" si="16" ref="F33:F41">+E33/B33*100</f>
        <v>44.14074481321798</v>
      </c>
      <c r="G33" s="61">
        <v>112765</v>
      </c>
      <c r="H33" s="62">
        <f aca="true" t="shared" si="17" ref="H33:H41">+G33/B33*100</f>
        <v>21.753137147101093</v>
      </c>
      <c r="I33" s="61">
        <f>+B33-C33-E33-G33</f>
        <v>15912</v>
      </c>
      <c r="J33" s="62">
        <f aca="true" t="shared" si="18" ref="J33:J41">+I33/B33*100</f>
        <v>3.0695332619578113</v>
      </c>
      <c r="K33" s="61">
        <v>100099</v>
      </c>
      <c r="L33" s="64">
        <f aca="true" t="shared" si="19" ref="L33:L41">+K33/C33*100</f>
        <v>62.21618631478846</v>
      </c>
      <c r="M33" s="46">
        <v>154073</v>
      </c>
      <c r="N33" s="64">
        <f aca="true" t="shared" si="20" ref="N33:N41">+M33/E33*100</f>
        <v>67.33400635436743</v>
      </c>
      <c r="O33" s="46">
        <v>70235</v>
      </c>
      <c r="P33" s="64">
        <f aca="true" t="shared" si="21" ref="P33:P41">+O33/G33*100</f>
        <v>62.28439675431206</v>
      </c>
      <c r="Q33" s="55">
        <v>10098</v>
      </c>
      <c r="R33" s="56">
        <f aca="true" t="shared" si="22" ref="R33:R41">+Q33/I33*100</f>
        <v>63.46153846153846</v>
      </c>
      <c r="S33" s="73">
        <f>+K33+M33+O33+Q33</f>
        <v>334505</v>
      </c>
      <c r="T33" s="74">
        <f>+S33/B33*100</f>
        <v>64.52829460728995</v>
      </c>
    </row>
    <row r="34" spans="1:20" ht="51.75">
      <c r="A34" s="72" t="s">
        <v>37</v>
      </c>
      <c r="B34" s="46">
        <v>4358610</v>
      </c>
      <c r="C34" s="61">
        <v>1259705</v>
      </c>
      <c r="D34" s="62">
        <f t="shared" si="15"/>
        <v>28.90153053381697</v>
      </c>
      <c r="E34" s="61">
        <v>1830869</v>
      </c>
      <c r="F34" s="62">
        <f t="shared" si="16"/>
        <v>42.00580001422472</v>
      </c>
      <c r="G34" s="61">
        <v>1015308</v>
      </c>
      <c r="H34" s="62">
        <f t="shared" si="17"/>
        <v>23.2943071300254</v>
      </c>
      <c r="I34" s="61">
        <f>+B34-C34-E34-G34</f>
        <v>252728</v>
      </c>
      <c r="J34" s="62">
        <f t="shared" si="18"/>
        <v>5.79836232193291</v>
      </c>
      <c r="K34" s="61">
        <v>935448</v>
      </c>
      <c r="L34" s="64">
        <f t="shared" si="19"/>
        <v>74.25929086571857</v>
      </c>
      <c r="M34" s="46">
        <v>1292525</v>
      </c>
      <c r="N34" s="64">
        <f t="shared" si="20"/>
        <v>70.59625784258732</v>
      </c>
      <c r="O34" s="46">
        <v>713645</v>
      </c>
      <c r="P34" s="64">
        <f t="shared" si="21"/>
        <v>70.28852328554488</v>
      </c>
      <c r="Q34" s="55">
        <v>161247</v>
      </c>
      <c r="R34" s="56">
        <f t="shared" si="22"/>
        <v>63.80258617960811</v>
      </c>
      <c r="S34" s="73">
        <f aca="true" t="shared" si="23" ref="S34:S41">+K34+M34+O34+Q34</f>
        <v>3102865</v>
      </c>
      <c r="T34" s="74">
        <f aca="true" t="shared" si="24" ref="T34:T41">+S34/B34*100</f>
        <v>71.18932411938668</v>
      </c>
    </row>
    <row r="35" spans="1:20" ht="39">
      <c r="A35" s="72" t="s">
        <v>38</v>
      </c>
      <c r="B35" s="46">
        <v>4608339</v>
      </c>
      <c r="C35" s="61">
        <v>1009275</v>
      </c>
      <c r="D35" s="62">
        <f t="shared" si="15"/>
        <v>21.90105806018177</v>
      </c>
      <c r="E35" s="61">
        <v>1645064</v>
      </c>
      <c r="F35" s="62">
        <f t="shared" si="16"/>
        <v>35.697547424353985</v>
      </c>
      <c r="G35" s="61">
        <v>1126702</v>
      </c>
      <c r="H35" s="62">
        <f t="shared" si="17"/>
        <v>24.4491995923043</v>
      </c>
      <c r="I35" s="61">
        <f>+B35-C35-E35-G35</f>
        <v>827298</v>
      </c>
      <c r="J35" s="62">
        <f t="shared" si="18"/>
        <v>17.95219492315995</v>
      </c>
      <c r="K35" s="61">
        <v>743826</v>
      </c>
      <c r="L35" s="64">
        <f t="shared" si="19"/>
        <v>73.69904139109758</v>
      </c>
      <c r="M35" s="46">
        <v>1120669</v>
      </c>
      <c r="N35" s="64">
        <f t="shared" si="20"/>
        <v>68.12312469302107</v>
      </c>
      <c r="O35" s="46">
        <v>771459</v>
      </c>
      <c r="P35" s="64">
        <f t="shared" si="21"/>
        <v>68.47054500657673</v>
      </c>
      <c r="Q35" s="55">
        <f>3183139-K35-M35-O35</f>
        <v>547185</v>
      </c>
      <c r="R35" s="56">
        <f t="shared" si="22"/>
        <v>66.14122118027603</v>
      </c>
      <c r="S35" s="73">
        <f t="shared" si="23"/>
        <v>3183139</v>
      </c>
      <c r="T35" s="74">
        <f t="shared" si="24"/>
        <v>69.07345575054265</v>
      </c>
    </row>
    <row r="36" spans="1:20" ht="51.75">
      <c r="A36" s="72" t="s">
        <v>39</v>
      </c>
      <c r="B36" s="46">
        <v>10697557</v>
      </c>
      <c r="C36" s="61">
        <v>2389378</v>
      </c>
      <c r="D36" s="62">
        <f t="shared" si="15"/>
        <v>22.335735158971342</v>
      </c>
      <c r="E36" s="61">
        <v>3808505</v>
      </c>
      <c r="F36" s="62">
        <f t="shared" si="16"/>
        <v>35.60163315792568</v>
      </c>
      <c r="G36" s="61">
        <v>2666756</v>
      </c>
      <c r="H36" s="62">
        <f t="shared" si="17"/>
        <v>24.928644923322214</v>
      </c>
      <c r="I36" s="61">
        <v>1832918</v>
      </c>
      <c r="J36" s="62">
        <f t="shared" si="18"/>
        <v>17.13398675978076</v>
      </c>
      <c r="K36" s="61">
        <v>1797315</v>
      </c>
      <c r="L36" s="64">
        <f t="shared" si="19"/>
        <v>75.22104078969505</v>
      </c>
      <c r="M36" s="46">
        <v>2841615</v>
      </c>
      <c r="N36" s="64">
        <f t="shared" si="20"/>
        <v>74.61234788978878</v>
      </c>
      <c r="O36" s="46">
        <v>1970217</v>
      </c>
      <c r="P36" s="64">
        <f t="shared" si="21"/>
        <v>73.88066249780633</v>
      </c>
      <c r="Q36" s="55">
        <f>1345189+66615</f>
        <v>1411804</v>
      </c>
      <c r="R36" s="56">
        <f t="shared" si="22"/>
        <v>77.02494055926124</v>
      </c>
      <c r="S36" s="73">
        <f t="shared" si="23"/>
        <v>8020951</v>
      </c>
      <c r="T36" s="74">
        <f t="shared" si="24"/>
        <v>74.97927797907504</v>
      </c>
    </row>
    <row r="37" spans="1:20" ht="39">
      <c r="A37" s="75" t="s">
        <v>40</v>
      </c>
      <c r="B37" s="46">
        <v>3724103</v>
      </c>
      <c r="C37" s="61">
        <f>+B37-E37-G37-I37</f>
        <v>830185</v>
      </c>
      <c r="D37" s="62">
        <f t="shared" si="15"/>
        <v>22.29221372233797</v>
      </c>
      <c r="E37" s="61">
        <v>1348467</v>
      </c>
      <c r="F37" s="62">
        <f t="shared" si="16"/>
        <v>36.209175739768746</v>
      </c>
      <c r="G37" s="61">
        <v>982383</v>
      </c>
      <c r="H37" s="62">
        <f t="shared" si="17"/>
        <v>26.379050203498664</v>
      </c>
      <c r="I37" s="61">
        <v>563068</v>
      </c>
      <c r="J37" s="62">
        <f t="shared" si="18"/>
        <v>15.119560334394619</v>
      </c>
      <c r="K37" s="61">
        <f>+K10-M37-O37-Q37</f>
        <v>613763</v>
      </c>
      <c r="L37" s="64">
        <f t="shared" si="19"/>
        <v>73.93087082999573</v>
      </c>
      <c r="M37" s="46">
        <v>974737</v>
      </c>
      <c r="N37" s="64">
        <f t="shared" si="20"/>
        <v>72.28482417441435</v>
      </c>
      <c r="O37" s="46">
        <v>707452</v>
      </c>
      <c r="P37" s="64">
        <f t="shared" si="21"/>
        <v>72.01386831816104</v>
      </c>
      <c r="Q37" s="55">
        <v>403663</v>
      </c>
      <c r="R37" s="56">
        <f t="shared" si="22"/>
        <v>71.68992022277949</v>
      </c>
      <c r="S37" s="73">
        <f t="shared" si="23"/>
        <v>2699615</v>
      </c>
      <c r="T37" s="74">
        <f t="shared" si="24"/>
        <v>72.49034196959644</v>
      </c>
    </row>
    <row r="38" spans="1:20" ht="39">
      <c r="A38" s="75" t="s">
        <v>41</v>
      </c>
      <c r="B38" s="46">
        <f>+B24</f>
        <v>5386900</v>
      </c>
      <c r="C38" s="61">
        <v>1112593</v>
      </c>
      <c r="D38" s="62">
        <f t="shared" si="15"/>
        <v>20.653678367892482</v>
      </c>
      <c r="E38" s="61">
        <v>1915740</v>
      </c>
      <c r="F38" s="62">
        <f t="shared" si="16"/>
        <v>35.562939724145615</v>
      </c>
      <c r="G38" s="61">
        <v>1420180</v>
      </c>
      <c r="H38" s="62">
        <f t="shared" si="17"/>
        <v>26.3635857357664</v>
      </c>
      <c r="I38" s="61">
        <v>938387</v>
      </c>
      <c r="J38" s="62">
        <f t="shared" si="18"/>
        <v>17.41979617219551</v>
      </c>
      <c r="K38" s="61">
        <v>842001</v>
      </c>
      <c r="L38" s="64">
        <f t="shared" si="19"/>
        <v>75.67915670869762</v>
      </c>
      <c r="M38" s="46">
        <v>1434949</v>
      </c>
      <c r="N38" s="64">
        <f t="shared" si="20"/>
        <v>74.90311837723281</v>
      </c>
      <c r="O38" s="46">
        <v>1055633</v>
      </c>
      <c r="P38" s="64">
        <f t="shared" si="21"/>
        <v>74.33092988212762</v>
      </c>
      <c r="Q38" s="55">
        <f>714064-87548</f>
        <v>626516</v>
      </c>
      <c r="R38" s="56">
        <f t="shared" si="22"/>
        <v>66.76520454780383</v>
      </c>
      <c r="S38" s="73">
        <f t="shared" si="23"/>
        <v>3959099</v>
      </c>
      <c r="T38" s="74">
        <f t="shared" si="24"/>
        <v>73.49494143199242</v>
      </c>
    </row>
    <row r="39" spans="1:20" ht="51.75">
      <c r="A39" s="75" t="s">
        <v>42</v>
      </c>
      <c r="B39" s="46">
        <f>+B25</f>
        <v>4629343</v>
      </c>
      <c r="C39" s="61">
        <v>947530</v>
      </c>
      <c r="D39" s="62">
        <f>+C39/B39*100</f>
        <v>20.467915209566453</v>
      </c>
      <c r="E39" s="61">
        <v>1671097</v>
      </c>
      <c r="F39" s="62">
        <f>+E39/B39*100</f>
        <v>36.09793009504804</v>
      </c>
      <c r="G39" s="61">
        <v>1211619</v>
      </c>
      <c r="H39" s="62">
        <f>+G39/B39*100</f>
        <v>26.17259079744145</v>
      </c>
      <c r="I39" s="61">
        <v>797493</v>
      </c>
      <c r="J39" s="62">
        <f>+I39/B39*100</f>
        <v>17.22691535278332</v>
      </c>
      <c r="K39" s="61">
        <v>719091</v>
      </c>
      <c r="L39" s="64">
        <f t="shared" si="19"/>
        <v>75.89110635019472</v>
      </c>
      <c r="M39" s="46">
        <f>1237999+1299</f>
        <v>1239298</v>
      </c>
      <c r="N39" s="64">
        <f t="shared" si="20"/>
        <v>74.1607459052347</v>
      </c>
      <c r="O39" s="46">
        <v>886992</v>
      </c>
      <c r="P39" s="64">
        <f t="shared" si="21"/>
        <v>73.20717156135716</v>
      </c>
      <c r="Q39" s="55">
        <v>590449</v>
      </c>
      <c r="R39" s="56">
        <f t="shared" si="22"/>
        <v>74.03814202757893</v>
      </c>
      <c r="S39" s="73">
        <f t="shared" si="23"/>
        <v>3435830</v>
      </c>
      <c r="T39" s="74">
        <f t="shared" si="24"/>
        <v>74.21852301719703</v>
      </c>
    </row>
    <row r="40" spans="1:20" ht="39">
      <c r="A40" s="5" t="s">
        <v>43</v>
      </c>
      <c r="B40" s="46">
        <f>+F13</f>
        <v>5285307</v>
      </c>
      <c r="C40" s="61">
        <v>1062876</v>
      </c>
      <c r="D40" s="62">
        <f>+C40/B40*100</f>
        <v>20.110014423003243</v>
      </c>
      <c r="E40" s="61">
        <v>1920115</v>
      </c>
      <c r="F40" s="62">
        <f>+E40/B40*100</f>
        <v>36.329299319793535</v>
      </c>
      <c r="G40" s="61">
        <v>1355931</v>
      </c>
      <c r="H40" s="62">
        <f>+G40/B40*100</f>
        <v>25.654725449250158</v>
      </c>
      <c r="I40" s="61">
        <v>946385</v>
      </c>
      <c r="J40" s="62">
        <f>+I40/B40*100</f>
        <v>17.90596080795307</v>
      </c>
      <c r="K40" s="61">
        <v>795822</v>
      </c>
      <c r="L40" s="64">
        <f t="shared" si="19"/>
        <v>74.87439738972374</v>
      </c>
      <c r="M40" s="46">
        <v>1415787</v>
      </c>
      <c r="N40" s="64">
        <f t="shared" si="20"/>
        <v>73.73448986128435</v>
      </c>
      <c r="O40" s="46">
        <v>983150</v>
      </c>
      <c r="P40" s="64">
        <f t="shared" si="21"/>
        <v>72.50737685029695</v>
      </c>
      <c r="Q40" s="55">
        <v>690825</v>
      </c>
      <c r="R40" s="56">
        <f>+Q40/I40*100</f>
        <v>72.99619076802782</v>
      </c>
      <c r="S40" s="73">
        <f>+K40+M40+O40+Q40</f>
        <v>3885584</v>
      </c>
      <c r="T40" s="74">
        <f t="shared" si="24"/>
        <v>73.51671340945758</v>
      </c>
    </row>
    <row r="41" spans="1:20" ht="15">
      <c r="A41" s="46" t="s">
        <v>20</v>
      </c>
      <c r="B41" s="61">
        <f>SUM(B33:B40)</f>
        <v>39208544</v>
      </c>
      <c r="C41" s="61">
        <f>SUM(C33:C40)</f>
        <v>8772431</v>
      </c>
      <c r="D41" s="62">
        <f t="shared" si="15"/>
        <v>22.37377394070027</v>
      </c>
      <c r="E41" s="61">
        <f>SUM(E33:E40)</f>
        <v>14368676</v>
      </c>
      <c r="F41" s="62">
        <f t="shared" si="16"/>
        <v>36.64679820806404</v>
      </c>
      <c r="G41" s="61">
        <f>SUM(G33:G40)</f>
        <v>9891644</v>
      </c>
      <c r="H41" s="62">
        <f t="shared" si="17"/>
        <v>25.22828697745063</v>
      </c>
      <c r="I41" s="61">
        <f>SUM(I33:I40)</f>
        <v>6174189</v>
      </c>
      <c r="J41" s="62">
        <f t="shared" si="18"/>
        <v>15.747049928709417</v>
      </c>
      <c r="K41" s="61">
        <f>SUM(K33:K40)</f>
        <v>6547365</v>
      </c>
      <c r="L41" s="64">
        <f t="shared" si="19"/>
        <v>74.63569676410108</v>
      </c>
      <c r="M41" s="61">
        <f>SUM(M33:M40)</f>
        <v>10473653</v>
      </c>
      <c r="N41" s="64">
        <f t="shared" si="20"/>
        <v>72.89226230725781</v>
      </c>
      <c r="O41" s="61">
        <f>SUM(O33:O40)</f>
        <v>7158783</v>
      </c>
      <c r="P41" s="64">
        <f t="shared" si="21"/>
        <v>72.37202430657635</v>
      </c>
      <c r="Q41" s="61">
        <f>SUM(Q33:Q40)</f>
        <v>4441787</v>
      </c>
      <c r="R41" s="56">
        <f t="shared" si="22"/>
        <v>71.94122175398259</v>
      </c>
      <c r="S41" s="73">
        <f t="shared" si="23"/>
        <v>28621588</v>
      </c>
      <c r="T41" s="74">
        <f t="shared" si="24"/>
        <v>72.99834444247662</v>
      </c>
    </row>
    <row r="43" spans="1:19" ht="15">
      <c r="A43" s="76" t="s">
        <v>44</v>
      </c>
      <c r="B43" s="77"/>
      <c r="C43" s="77"/>
      <c r="D43" s="77"/>
      <c r="E43" s="77"/>
      <c r="S43" s="78"/>
    </row>
    <row r="44" spans="1:5" ht="15">
      <c r="A44" s="79" t="s">
        <v>45</v>
      </c>
      <c r="B44" s="79" t="s">
        <v>3</v>
      </c>
      <c r="C44" s="79" t="s">
        <v>4</v>
      </c>
      <c r="D44" s="71" t="s">
        <v>46</v>
      </c>
      <c r="E44" s="80" t="s">
        <v>47</v>
      </c>
    </row>
    <row r="45" spans="1:6" ht="15">
      <c r="A45" s="79" t="s">
        <v>5</v>
      </c>
      <c r="B45" s="79">
        <f>+B14</f>
        <v>28148330</v>
      </c>
      <c r="C45" s="79">
        <f>+G14</f>
        <v>20544982</v>
      </c>
      <c r="D45" s="81">
        <f>+B45/B47*100</f>
        <v>71.79131670892957</v>
      </c>
      <c r="E45" s="81">
        <f>+C45/B45*100</f>
        <v>72.98828029939965</v>
      </c>
      <c r="F45" s="82">
        <f>+C45/C47*100</f>
        <v>71.78141897647329</v>
      </c>
    </row>
    <row r="46" spans="1:6" ht="15">
      <c r="A46" s="79" t="s">
        <v>48</v>
      </c>
      <c r="B46" s="79">
        <f>+D14</f>
        <v>11060214</v>
      </c>
      <c r="C46" s="79">
        <f>+I14</f>
        <v>8076606</v>
      </c>
      <c r="D46" s="81">
        <f>+B46/B47*100</f>
        <v>28.208683291070436</v>
      </c>
      <c r="E46" s="81">
        <f>+C46/B46*100</f>
        <v>73.0239577642892</v>
      </c>
      <c r="F46" s="82">
        <f>+C46/C47*100</f>
        <v>28.218581023526717</v>
      </c>
    </row>
    <row r="47" spans="1:5" ht="15">
      <c r="A47" s="79" t="s">
        <v>20</v>
      </c>
      <c r="B47" s="79">
        <f>SUM(B45:B46)</f>
        <v>39208544</v>
      </c>
      <c r="C47" s="79">
        <f>SUM(C45:C46)</f>
        <v>28621588</v>
      </c>
      <c r="D47" s="81">
        <f>+D45+D46</f>
        <v>100</v>
      </c>
      <c r="E47" s="81">
        <f>+C47/B47*100</f>
        <v>72.99834444247662</v>
      </c>
    </row>
    <row r="48" spans="1:5" ht="15">
      <c r="A48" s="79"/>
      <c r="B48" s="79"/>
      <c r="C48" s="79"/>
      <c r="D48" s="83"/>
      <c r="E48" s="84"/>
    </row>
    <row r="49" spans="1:5" ht="15">
      <c r="A49" s="79" t="s">
        <v>49</v>
      </c>
      <c r="B49" s="79" t="s">
        <v>3</v>
      </c>
      <c r="C49" s="79" t="s">
        <v>4</v>
      </c>
      <c r="D49" s="71" t="s">
        <v>46</v>
      </c>
      <c r="E49" s="80" t="s">
        <v>47</v>
      </c>
    </row>
    <row r="50" spans="1:5" ht="15">
      <c r="A50" s="79" t="s">
        <v>22</v>
      </c>
      <c r="B50" s="79">
        <f>+E27</f>
        <v>9363546</v>
      </c>
      <c r="C50" s="79">
        <f>+M27</f>
        <v>6705646</v>
      </c>
      <c r="D50" s="81">
        <f>+B50/$B$55*100</f>
        <v>23.88139177012031</v>
      </c>
      <c r="E50" s="81">
        <f>+C50/B50*100</f>
        <v>71.61438625922274</v>
      </c>
    </row>
    <row r="51" spans="1:5" ht="15">
      <c r="A51" s="79" t="s">
        <v>23</v>
      </c>
      <c r="B51" s="79">
        <f>+G27</f>
        <v>5185408</v>
      </c>
      <c r="C51" s="79">
        <f>+O27</f>
        <v>3633534</v>
      </c>
      <c r="D51" s="81">
        <f>+B51/$B$55*100</f>
        <v>13.22519907905787</v>
      </c>
      <c r="E51" s="81">
        <f>+C51/B51*100</f>
        <v>70.07228746513293</v>
      </c>
    </row>
    <row r="52" spans="1:5" ht="15">
      <c r="A52" s="79" t="s">
        <v>24</v>
      </c>
      <c r="B52" s="79">
        <f>+I27</f>
        <v>3332289</v>
      </c>
      <c r="C52" s="79">
        <f>+Q27</f>
        <v>2347343</v>
      </c>
      <c r="D52" s="81">
        <f>+B52/$B$55*100</f>
        <v>8.498884834897211</v>
      </c>
      <c r="E52" s="81">
        <f>+C52/B52*100</f>
        <v>70.44235959125994</v>
      </c>
    </row>
    <row r="53" spans="1:5" ht="15">
      <c r="A53" s="79" t="s">
        <v>50</v>
      </c>
      <c r="B53" s="79">
        <f>+C27</f>
        <v>21327301</v>
      </c>
      <c r="C53" s="79">
        <f>+K27</f>
        <v>15935065</v>
      </c>
      <c r="D53" s="81">
        <f>+B53/$B$55*100</f>
        <v>54.394524315924606</v>
      </c>
      <c r="E53" s="81">
        <f>+C53/B53*100</f>
        <v>74.7167445144606</v>
      </c>
    </row>
    <row r="54" spans="1:5" ht="15">
      <c r="A54" s="79"/>
      <c r="B54" s="79"/>
      <c r="C54" s="79"/>
      <c r="D54" s="81" t="s">
        <v>51</v>
      </c>
      <c r="E54" s="81" t="s">
        <v>51</v>
      </c>
    </row>
    <row r="55" spans="1:5" ht="15">
      <c r="A55" s="79" t="s">
        <v>20</v>
      </c>
      <c r="B55" s="79">
        <f>SUM(B50:B53)</f>
        <v>39208544</v>
      </c>
      <c r="C55" s="79">
        <f>SUM(C50:C53)</f>
        <v>28621588</v>
      </c>
      <c r="D55" s="81">
        <f>+B55/$B$55*100</f>
        <v>100</v>
      </c>
      <c r="E55" s="81">
        <f>+C55/B55*100</f>
        <v>72.99834444247662</v>
      </c>
    </row>
    <row r="56" spans="1:5" ht="15">
      <c r="A56" s="84"/>
      <c r="B56" s="84"/>
      <c r="C56" s="84"/>
      <c r="D56" s="84"/>
      <c r="E56" s="84"/>
    </row>
    <row r="57" spans="1:5" ht="15">
      <c r="A57" s="79" t="s">
        <v>52</v>
      </c>
      <c r="B57" s="79" t="s">
        <v>3</v>
      </c>
      <c r="C57" s="79" t="s">
        <v>4</v>
      </c>
      <c r="D57" s="71" t="s">
        <v>46</v>
      </c>
      <c r="E57" s="80" t="s">
        <v>47</v>
      </c>
    </row>
    <row r="58" spans="1:5" ht="15">
      <c r="A58" s="79" t="s">
        <v>32</v>
      </c>
      <c r="B58" s="79">
        <f>+C41</f>
        <v>8772431</v>
      </c>
      <c r="C58" s="79">
        <f>+K41</f>
        <v>6547365</v>
      </c>
      <c r="D58" s="81">
        <f>+B58/$B$55*100</f>
        <v>22.37377394070027</v>
      </c>
      <c r="E58" s="81">
        <f>+C58/B58*100</f>
        <v>74.63569676410108</v>
      </c>
    </row>
    <row r="59" spans="1:5" ht="15">
      <c r="A59" s="79" t="s">
        <v>33</v>
      </c>
      <c r="B59" s="79">
        <f>+E41</f>
        <v>14368676</v>
      </c>
      <c r="C59" s="79">
        <f>+M41</f>
        <v>10473653</v>
      </c>
      <c r="D59" s="81">
        <f>+B59/$B$55*100</f>
        <v>36.64679820806404</v>
      </c>
      <c r="E59" s="81">
        <f>+C59/B59*100</f>
        <v>72.89226230725781</v>
      </c>
    </row>
    <row r="60" spans="1:5" ht="15">
      <c r="A60" s="79" t="s">
        <v>34</v>
      </c>
      <c r="B60" s="79">
        <f>+G41</f>
        <v>9891644</v>
      </c>
      <c r="C60" s="79">
        <f>+O41</f>
        <v>7158783</v>
      </c>
      <c r="D60" s="81">
        <f>+B60/$B$55*100</f>
        <v>25.22828697745063</v>
      </c>
      <c r="E60" s="81">
        <f>+C60/B60*100</f>
        <v>72.37202430657635</v>
      </c>
    </row>
    <row r="61" spans="1:5" ht="15">
      <c r="A61" s="79" t="s">
        <v>35</v>
      </c>
      <c r="B61" s="79">
        <f>+I41</f>
        <v>6174189</v>
      </c>
      <c r="C61" s="79">
        <f>+Q41</f>
        <v>4441787</v>
      </c>
      <c r="D61" s="81">
        <f>+B61/$B$55*100</f>
        <v>15.747049928709417</v>
      </c>
      <c r="E61" s="81">
        <f>+C61/B61*100</f>
        <v>71.94122175398259</v>
      </c>
    </row>
    <row r="62" spans="1:5" ht="15">
      <c r="A62" s="79"/>
      <c r="B62" s="79"/>
      <c r="C62" s="79"/>
      <c r="D62" s="81" t="s">
        <v>51</v>
      </c>
      <c r="E62" s="81" t="s">
        <v>51</v>
      </c>
    </row>
    <row r="63" spans="1:5" ht="15">
      <c r="A63" s="79" t="s">
        <v>20</v>
      </c>
      <c r="B63" s="79">
        <f>SUM(B58:B61)</f>
        <v>39206940</v>
      </c>
      <c r="C63" s="79">
        <f>SUM(C58:C61)</f>
        <v>28621588</v>
      </c>
      <c r="D63" s="81">
        <f>+B63/$B$55*100</f>
        <v>99.99590905492435</v>
      </c>
      <c r="E63" s="81">
        <f>+C63/B63*100</f>
        <v>73.00133088682769</v>
      </c>
    </row>
  </sheetData>
  <sheetProtection/>
  <mergeCells count="8">
    <mergeCell ref="A43:E43"/>
    <mergeCell ref="A3:Q3"/>
    <mergeCell ref="B4:F4"/>
    <mergeCell ref="G4:L4"/>
    <mergeCell ref="C17:J17"/>
    <mergeCell ref="K17:R17"/>
    <mergeCell ref="C31:J31"/>
    <mergeCell ref="K31:R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Institute Of Open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nios</dc:creator>
  <cp:keywords/>
  <dc:description/>
  <cp:lastModifiedBy>nios</cp:lastModifiedBy>
  <dcterms:created xsi:type="dcterms:W3CDTF">2014-10-07T10:17:45Z</dcterms:created>
  <dcterms:modified xsi:type="dcterms:W3CDTF">2014-10-07T10:19:20Z</dcterms:modified>
  <cp:category/>
  <cp:version/>
  <cp:contentType/>
  <cp:contentStatus/>
</cp:coreProperties>
</file>